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90" windowWidth="12120" windowHeight="9120" activeTab="0"/>
  </bookViews>
  <sheets>
    <sheet name="NFk Bottom 1-6 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<sst xmlns="http://schemas.openxmlformats.org/spreadsheetml/2006/main" count="194" uniqueCount="99">
  <si>
    <t>2002 SPAWNING SURVEY FORM</t>
  </si>
  <si>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</si>
  <si>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</si>
  <si>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</si>
  <si>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</si>
  <si>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</si>
  <si>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</si>
  <si>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</si>
  <si>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</si>
  <si>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</si>
  <si>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</si>
  <si>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</si>
  <si>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</si>
  <si>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</si>
  <si>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</si>
  <si>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</si>
  <si>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</si>
  <si>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</si>
  <si>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</si>
  <si>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</si>
  <si>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</si>
  <si>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</si>
  <si>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</si>
  <si>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</si>
  <si>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</si>
  <si>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</si>
  <si>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</si>
  <si>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</si>
  <si>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UnKA</t>
  </si>
  <si>
    <t>PHA</t>
  </si>
  <si>
    <t>PHJ</t>
  </si>
  <si>
    <t>COHO</t>
  </si>
  <si>
    <t>CHUM</t>
  </si>
  <si>
    <t>Steelhead</t>
  </si>
  <si>
    <t>Survey Condition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</si>
  <si>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</si>
  <si>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</si>
  <si>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</si>
  <si>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</si>
  <si>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</si>
  <si>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</si>
  <si>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</si>
  <si>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</si>
  <si>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</si>
  <si>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</si>
  <si>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</si>
  <si>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</si>
  <si>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</si>
  <si>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</si>
  <si>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</si>
  <si>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</si>
  <si>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</si>
  <si>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</si>
  <si>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</si>
  <si>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</si>
  <si>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</si>
  <si>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</si>
  <si>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</si>
  <si>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</si>
  <si>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</si>
  <si>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South Fork Coos River</t>
  </si>
  <si>
    <t>North Fork Bottom Creek</t>
  </si>
  <si>
    <t>Coho</t>
  </si>
  <si>
    <t>C</t>
  </si>
  <si>
    <t>L</t>
  </si>
  <si>
    <t>O</t>
  </si>
  <si>
    <t>CWA 1-6</t>
  </si>
  <si>
    <t>Segment 1-six starts at the trib entering on the right and survey up to the start of the ODFW survey at the mouth of W55 trib.</t>
  </si>
  <si>
    <t>R</t>
  </si>
  <si>
    <t>H</t>
  </si>
  <si>
    <t>other</t>
  </si>
  <si>
    <t>Comment</t>
  </si>
  <si>
    <t>Fish spawning on both sides of rock pile</t>
  </si>
  <si>
    <t>Came across 2 ravens scavenging on a dead female with lots of eggs.  Near end of segment 1-6 I came across 2 fresh coho spawning.</t>
  </si>
  <si>
    <t>-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</si>
  <si>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</si>
  <si>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</si>
  <si>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</si>
  <si>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</si>
  <si>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</si>
  <si>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</si>
  <si>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</si>
  <si>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</si>
  <si>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</si>
  <si>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</si>
  <si>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</si>
  <si>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</si>
  <si>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</si>
  <si>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Adults</t>
  </si>
  <si>
    <t>Jacks</t>
  </si>
  <si>
    <t>No Data</t>
  </si>
  <si>
    <t>DISTANCE:</t>
  </si>
  <si>
    <t>mi&gt;</t>
  </si>
  <si>
    <t>ODFW REACH ID:</t>
  </si>
  <si>
    <t>CWA SEGMENT:</t>
  </si>
  <si>
    <t>ODFW SEGMENT:</t>
  </si>
  <si>
    <t>Supplemental</t>
  </si>
  <si>
    <t xml:space="preserve">CWA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</si>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</sst>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" fontId="0" fillId="0" borderId="8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16" xfId="0" applyNumberFormat="1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" fontId="0" fillId="2" borderId="9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4"/>
  <sheetViews>
    <sheetView tabSelected="1" workbookViewId="0" topLeftCell="A1">
      <selection activeCell="V9" sqref="V9"/>
    </sheetView>
  </sheetViews>
  <sheetFormatPr defaultColWidth="9.140625" defaultRowHeight="12.75"/>
  <cols>
    <col min="1" max="1" width="10.8515625" style="0" customWidth="1"/>
    <col min="2" max="2" width="8.7109375" style="0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50" t="s">
        <v>0</v>
      </c>
      <c r="G1" s="50"/>
      <c r="H1" s="50"/>
      <c r="I1" s="50"/>
      <c r="J1" s="50"/>
      <c r="K1" s="50"/>
      <c r="L1" s="50"/>
      <c r="M1" s="50"/>
    </row>
    <row r="2" spans="1:19" ht="13.5" thickBot="1">
      <c r="A2" s="16" t="s">
        <v>93</v>
      </c>
      <c r="B2" t="s">
        <v>97</v>
      </c>
      <c r="P2" s="50" t="s">
        <v>2</v>
      </c>
      <c r="Q2" s="50"/>
      <c r="R2" s="52" t="s">
        <v>62</v>
      </c>
      <c r="S2" s="52"/>
    </row>
    <row r="3" spans="1:19" ht="13.5" thickBot="1">
      <c r="A3" s="1" t="s">
        <v>95</v>
      </c>
      <c r="B3" t="s">
        <v>98</v>
      </c>
      <c r="C3" t="s">
        <v>98</v>
      </c>
      <c r="G3" s="50" t="s">
        <v>1</v>
      </c>
      <c r="H3" s="50"/>
      <c r="I3" s="51" t="s">
        <v>61</v>
      </c>
      <c r="J3" s="51"/>
      <c r="K3" s="51"/>
      <c r="L3" s="51"/>
      <c r="P3" s="1" t="s">
        <v>3</v>
      </c>
      <c r="R3" s="53" t="s">
        <v>96</v>
      </c>
      <c r="S3" s="53"/>
    </row>
    <row r="4" spans="1:16" ht="12.75">
      <c r="A4" s="16" t="s">
        <v>94</v>
      </c>
      <c r="B4" s="34" t="s">
        <v>66</v>
      </c>
      <c r="G4" s="50" t="s">
        <v>91</v>
      </c>
      <c r="H4" s="50"/>
      <c r="I4">
        <f>+I5/0.62</f>
        <v>0.1411290322580645</v>
      </c>
      <c r="J4" t="s">
        <v>86</v>
      </c>
      <c r="P4" s="1" t="s">
        <v>4</v>
      </c>
    </row>
    <row r="5" spans="1:35" ht="13.5" thickBot="1">
      <c r="A5" s="16" t="s">
        <v>35</v>
      </c>
      <c r="B5" t="s">
        <v>58</v>
      </c>
      <c r="I5">
        <f>462/5280</f>
        <v>0.0875</v>
      </c>
      <c r="J5" t="s">
        <v>92</v>
      </c>
      <c r="P5" s="1" t="s">
        <v>5</v>
      </c>
      <c r="Q5" s="2">
        <v>1</v>
      </c>
      <c r="R5" s="1" t="s">
        <v>6</v>
      </c>
      <c r="S5" s="2">
        <v>1</v>
      </c>
      <c r="T5" s="1" t="s">
        <v>7</v>
      </c>
      <c r="U5" s="2">
        <v>1</v>
      </c>
      <c r="AH5" t="s">
        <v>85</v>
      </c>
      <c r="AI5" t="s">
        <v>87</v>
      </c>
    </row>
    <row r="6" spans="1:35" ht="12.75">
      <c r="A6" s="16" t="s">
        <v>36</v>
      </c>
      <c r="B6" t="s">
        <v>59</v>
      </c>
      <c r="AG6" t="s">
        <v>88</v>
      </c>
      <c r="AH6">
        <f>SUM(AO16:AO29)</f>
        <v>47.876106194690266</v>
      </c>
      <c r="AI6">
        <f>SUM(AQ16:AQ29)</f>
        <v>339.2364096080911</v>
      </c>
    </row>
    <row r="7" spans="1:35" ht="12.75">
      <c r="A7" s="16" t="s">
        <v>37</v>
      </c>
      <c r="B7" t="s">
        <v>60</v>
      </c>
      <c r="AG7" t="s">
        <v>89</v>
      </c>
      <c r="AH7">
        <f>SUM(AZ16:AZ29)</f>
        <v>0</v>
      </c>
      <c r="AI7">
        <f>SUM(BB16:BB29)</f>
        <v>0</v>
      </c>
    </row>
    <row r="8" ht="12.75">
      <c r="A8" s="17"/>
    </row>
    <row r="9" spans="1:2" ht="12.75">
      <c r="A9" s="16" t="s">
        <v>8</v>
      </c>
      <c r="B9" s="35" t="s">
        <v>67</v>
      </c>
    </row>
    <row r="12" ht="13.5" thickBot="1"/>
    <row r="13" spans="1:32" ht="13.5" thickBot="1">
      <c r="A13" s="6"/>
      <c r="B13" s="3"/>
      <c r="C13" s="7"/>
      <c r="D13" s="7"/>
      <c r="E13" s="8"/>
      <c r="F13" s="6"/>
      <c r="G13" s="7"/>
      <c r="H13" s="7"/>
      <c r="I13" s="6"/>
      <c r="J13" s="8"/>
      <c r="K13" s="3"/>
      <c r="L13" s="56" t="s">
        <v>25</v>
      </c>
      <c r="M13" s="57"/>
      <c r="N13" s="57"/>
      <c r="O13" s="57"/>
      <c r="P13" s="57"/>
      <c r="Q13" s="58"/>
      <c r="R13" s="56" t="s">
        <v>31</v>
      </c>
      <c r="S13" s="57"/>
      <c r="T13" s="57"/>
      <c r="U13" s="57"/>
      <c r="V13" s="57"/>
      <c r="W13" s="57"/>
      <c r="X13" s="57"/>
      <c r="Y13" s="57"/>
      <c r="Z13" s="57"/>
      <c r="AA13" s="58"/>
      <c r="AB13" s="56" t="s">
        <v>32</v>
      </c>
      <c r="AC13" s="57"/>
      <c r="AD13" s="57"/>
      <c r="AE13" s="58"/>
      <c r="AF13" s="3" t="s">
        <v>33</v>
      </c>
    </row>
    <row r="14" spans="1:56" ht="13.5" thickBot="1">
      <c r="A14" s="9" t="s">
        <v>9</v>
      </c>
      <c r="B14" s="5" t="s">
        <v>11</v>
      </c>
      <c r="C14" s="49" t="s">
        <v>34</v>
      </c>
      <c r="D14" s="49"/>
      <c r="E14" s="54"/>
      <c r="F14" s="55" t="s">
        <v>16</v>
      </c>
      <c r="G14" s="49"/>
      <c r="H14" s="49"/>
      <c r="I14" s="55" t="s">
        <v>38</v>
      </c>
      <c r="J14" s="54"/>
      <c r="K14" s="5" t="s">
        <v>18</v>
      </c>
      <c r="L14" s="56" t="s">
        <v>19</v>
      </c>
      <c r="M14" s="58"/>
      <c r="N14" s="56" t="s">
        <v>22</v>
      </c>
      <c r="O14" s="57"/>
      <c r="P14" s="57"/>
      <c r="Q14" s="58"/>
      <c r="R14" s="56" t="s">
        <v>19</v>
      </c>
      <c r="S14" s="57"/>
      <c r="T14" s="57"/>
      <c r="U14" s="58"/>
      <c r="V14" s="56" t="s">
        <v>22</v>
      </c>
      <c r="W14" s="57"/>
      <c r="X14" s="57"/>
      <c r="Y14" s="57"/>
      <c r="Z14" s="57"/>
      <c r="AA14" s="58"/>
      <c r="AB14" s="4" t="s">
        <v>19</v>
      </c>
      <c r="AC14" s="56" t="s">
        <v>22</v>
      </c>
      <c r="AD14" s="57"/>
      <c r="AE14" s="58"/>
      <c r="AF14" s="5"/>
      <c r="AH14" t="s">
        <v>75</v>
      </c>
      <c r="AS14" t="s">
        <v>76</v>
      </c>
      <c r="BD14" t="s">
        <v>77</v>
      </c>
    </row>
    <row r="15" spans="1:65" ht="12.75">
      <c r="A15" s="9" t="s">
        <v>10</v>
      </c>
      <c r="B15" s="5" t="s">
        <v>12</v>
      </c>
      <c r="C15" s="20" t="s">
        <v>13</v>
      </c>
      <c r="D15" s="36" t="s">
        <v>14</v>
      </c>
      <c r="E15" s="20" t="s">
        <v>15</v>
      </c>
      <c r="F15" s="36" t="s">
        <v>5</v>
      </c>
      <c r="G15" s="21" t="s">
        <v>6</v>
      </c>
      <c r="H15" s="36" t="s">
        <v>17</v>
      </c>
      <c r="I15" s="19" t="s">
        <v>39</v>
      </c>
      <c r="J15" s="19" t="s">
        <v>40</v>
      </c>
      <c r="K15" s="5"/>
      <c r="L15" s="18" t="s">
        <v>20</v>
      </c>
      <c r="M15" s="19" t="s">
        <v>21</v>
      </c>
      <c r="N15" s="18" t="s">
        <v>23</v>
      </c>
      <c r="O15" s="20" t="s">
        <v>14</v>
      </c>
      <c r="P15" s="20" t="s">
        <v>21</v>
      </c>
      <c r="Q15" s="19" t="s">
        <v>24</v>
      </c>
      <c r="R15" s="22" t="s">
        <v>26</v>
      </c>
      <c r="S15" s="37" t="s">
        <v>27</v>
      </c>
      <c r="T15" s="23" t="s">
        <v>28</v>
      </c>
      <c r="U15" s="37" t="s">
        <v>21</v>
      </c>
      <c r="V15" s="24" t="s">
        <v>23</v>
      </c>
      <c r="W15" s="37" t="s">
        <v>14</v>
      </c>
      <c r="X15" s="25" t="s">
        <v>21</v>
      </c>
      <c r="Y15" s="37" t="s">
        <v>24</v>
      </c>
      <c r="Z15" s="25" t="s">
        <v>29</v>
      </c>
      <c r="AA15" s="37" t="s">
        <v>30</v>
      </c>
      <c r="AB15" s="27" t="s">
        <v>20</v>
      </c>
      <c r="AC15" s="24" t="s">
        <v>23</v>
      </c>
      <c r="AD15" s="37" t="s">
        <v>14</v>
      </c>
      <c r="AE15" s="26" t="s">
        <v>24</v>
      </c>
      <c r="AF15" s="5"/>
      <c r="AH15" t="s">
        <v>78</v>
      </c>
      <c r="AI15" t="s">
        <v>79</v>
      </c>
      <c r="AJ15" t="s">
        <v>80</v>
      </c>
      <c r="AK15" t="s">
        <v>81</v>
      </c>
      <c r="AL15" t="s">
        <v>82</v>
      </c>
      <c r="AM15" t="s">
        <v>83</v>
      </c>
      <c r="AN15" t="s">
        <v>84</v>
      </c>
      <c r="AO15" t="s">
        <v>85</v>
      </c>
      <c r="AP15" t="s">
        <v>86</v>
      </c>
      <c r="AQ15" t="s">
        <v>87</v>
      </c>
      <c r="AS15" t="s">
        <v>78</v>
      </c>
      <c r="AT15" t="s">
        <v>79</v>
      </c>
      <c r="AU15" t="s">
        <v>80</v>
      </c>
      <c r="AV15" t="s">
        <v>81</v>
      </c>
      <c r="AW15" t="s">
        <v>82</v>
      </c>
      <c r="AX15" t="s">
        <v>83</v>
      </c>
      <c r="AY15" t="s">
        <v>84</v>
      </c>
      <c r="AZ15" t="s">
        <v>85</v>
      </c>
      <c r="BA15" t="s">
        <v>86</v>
      </c>
      <c r="BB15" t="s">
        <v>87</v>
      </c>
      <c r="BD15" t="s">
        <v>78</v>
      </c>
      <c r="BE15" t="s">
        <v>79</v>
      </c>
      <c r="BF15" t="s">
        <v>80</v>
      </c>
      <c r="BG15" t="s">
        <v>81</v>
      </c>
      <c r="BH15" t="s">
        <v>82</v>
      </c>
      <c r="BI15" t="s">
        <v>83</v>
      </c>
      <c r="BJ15" t="s">
        <v>84</v>
      </c>
      <c r="BK15" t="s">
        <v>85</v>
      </c>
      <c r="BL15" t="s">
        <v>86</v>
      </c>
      <c r="BM15" t="s">
        <v>87</v>
      </c>
    </row>
    <row r="16" spans="1:65" ht="12.75">
      <c r="A16" s="41">
        <v>37582</v>
      </c>
      <c r="B16" s="42">
        <v>97</v>
      </c>
      <c r="C16" s="42" t="s">
        <v>65</v>
      </c>
      <c r="D16" s="42" t="s">
        <v>64</v>
      </c>
      <c r="E16" s="42">
        <v>1</v>
      </c>
      <c r="F16" s="42" t="s">
        <v>74</v>
      </c>
      <c r="G16" s="42" t="s">
        <v>74</v>
      </c>
      <c r="H16" s="42" t="s">
        <v>74</v>
      </c>
      <c r="I16" s="42" t="s">
        <v>74</v>
      </c>
      <c r="J16" s="42" t="s">
        <v>74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H16">
        <v>1</v>
      </c>
      <c r="AI16">
        <f>SUM(R16:T16)</f>
        <v>0</v>
      </c>
      <c r="AJ16">
        <f>SUM(R17:T17)</f>
        <v>0</v>
      </c>
      <c r="AK16">
        <f>SUM(AI16:AJ16)</f>
        <v>0</v>
      </c>
      <c r="AL16">
        <f>AK16/2</f>
        <v>0</v>
      </c>
      <c r="AM16">
        <v>7</v>
      </c>
      <c r="AN16">
        <v>11.3</v>
      </c>
      <c r="AO16">
        <f>(AL16*AM16)/AN16</f>
        <v>0</v>
      </c>
      <c r="AP16">
        <v>0.1411290322580645</v>
      </c>
      <c r="AQ16">
        <f>AO16/AP16</f>
        <v>0</v>
      </c>
      <c r="AS16">
        <v>1</v>
      </c>
      <c r="AT16">
        <f>SUM(U16)</f>
        <v>0</v>
      </c>
      <c r="AU16">
        <f>SUM(U17)</f>
        <v>0</v>
      </c>
      <c r="AV16">
        <f>SUM(AT16:AU16)</f>
        <v>0</v>
      </c>
      <c r="AW16">
        <f>AV16/2</f>
        <v>0</v>
      </c>
      <c r="AX16">
        <v>7</v>
      </c>
      <c r="AY16">
        <v>11.3</v>
      </c>
      <c r="AZ16">
        <f>(AW16*AX16)/AY16</f>
        <v>0</v>
      </c>
      <c r="BA16">
        <v>0.1411290322580645</v>
      </c>
      <c r="BB16">
        <f>AZ16/BA16</f>
        <v>0</v>
      </c>
      <c r="BD16">
        <v>1</v>
      </c>
      <c r="BE16">
        <f>SUM(R16:U16)</f>
        <v>0</v>
      </c>
      <c r="BF16">
        <f>SUM(R17:U17)</f>
        <v>0</v>
      </c>
      <c r="BG16">
        <f>SUM(BE16:BF16)</f>
        <v>0</v>
      </c>
      <c r="BH16">
        <f>BG16/2</f>
        <v>0</v>
      </c>
      <c r="BI16">
        <v>7</v>
      </c>
      <c r="BJ16">
        <v>11.3</v>
      </c>
      <c r="BK16">
        <f>(BH16*BI16)/BJ16</f>
        <v>0</v>
      </c>
      <c r="BL16">
        <v>0.1411290322580645</v>
      </c>
      <c r="BM16">
        <f>BK16/BL16</f>
        <v>0</v>
      </c>
    </row>
    <row r="17" spans="1:65" ht="12.75">
      <c r="A17" s="41">
        <v>37589</v>
      </c>
      <c r="B17" s="42">
        <v>97</v>
      </c>
      <c r="C17" s="42" t="s">
        <v>63</v>
      </c>
      <c r="D17" s="42" t="s">
        <v>64</v>
      </c>
      <c r="E17" s="42">
        <v>1</v>
      </c>
      <c r="F17" s="42" t="s">
        <v>74</v>
      </c>
      <c r="G17" s="42" t="s">
        <v>74</v>
      </c>
      <c r="H17" s="42" t="s">
        <v>74</v>
      </c>
      <c r="I17" s="42">
        <v>42</v>
      </c>
      <c r="J17" s="42" t="s">
        <v>74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H17">
        <v>2</v>
      </c>
      <c r="AI17">
        <f aca="true" t="shared" si="0" ref="AI17:AI23">SUM(R17:T17)</f>
        <v>0</v>
      </c>
      <c r="AJ17">
        <f aca="true" t="shared" si="1" ref="AJ17:AJ22">SUM(R18:T18)</f>
        <v>0</v>
      </c>
      <c r="AK17">
        <f aca="true" t="shared" si="2" ref="AK17:AK29">SUM(AI17:AJ17)</f>
        <v>0</v>
      </c>
      <c r="AL17">
        <f aca="true" t="shared" si="3" ref="AL17:AL29">AK17/2</f>
        <v>0</v>
      </c>
      <c r="AM17">
        <v>10</v>
      </c>
      <c r="AN17">
        <v>11.3</v>
      </c>
      <c r="AO17">
        <f aca="true" t="shared" si="4" ref="AO17:AO23">(AL17*AM17)/AN17</f>
        <v>0</v>
      </c>
      <c r="AP17">
        <v>0.1411290322580645</v>
      </c>
      <c r="AQ17">
        <f aca="true" t="shared" si="5" ref="AQ17:AQ23">AO17/AP17</f>
        <v>0</v>
      </c>
      <c r="AS17">
        <v>2</v>
      </c>
      <c r="AT17">
        <f aca="true" t="shared" si="6" ref="AT17:AT29">SUM(U17)</f>
        <v>0</v>
      </c>
      <c r="AU17">
        <f aca="true" t="shared" si="7" ref="AU17:AU29">SUM(U18)</f>
        <v>0</v>
      </c>
      <c r="AV17">
        <f>SUM(AT17:AU17)</f>
        <v>0</v>
      </c>
      <c r="AW17">
        <f aca="true" t="shared" si="8" ref="AW17:AW29">AV17/2</f>
        <v>0</v>
      </c>
      <c r="AX17">
        <v>10</v>
      </c>
      <c r="AY17">
        <v>11.3</v>
      </c>
      <c r="AZ17">
        <f>(AW17*AX17)/AY17</f>
        <v>0</v>
      </c>
      <c r="BA17">
        <v>0.1411290322580645</v>
      </c>
      <c r="BB17">
        <f>AZ17/BA17</f>
        <v>0</v>
      </c>
      <c r="BD17">
        <v>2</v>
      </c>
      <c r="BE17">
        <f aca="true" t="shared" si="9" ref="BE17:BE29">SUM(R17:U17)</f>
        <v>0</v>
      </c>
      <c r="BF17">
        <f aca="true" t="shared" si="10" ref="BF17:BF29">SUM(R18:U18)</f>
        <v>0</v>
      </c>
      <c r="BG17">
        <f>SUM(BE17:BF17)</f>
        <v>0</v>
      </c>
      <c r="BH17">
        <f aca="true" t="shared" si="11" ref="BH17:BH29">BG17/2</f>
        <v>0</v>
      </c>
      <c r="BI17">
        <v>10</v>
      </c>
      <c r="BJ17">
        <v>11.3</v>
      </c>
      <c r="BK17">
        <f>(BH17*BI17)/BJ17</f>
        <v>0</v>
      </c>
      <c r="BL17">
        <v>0.1411290322580645</v>
      </c>
      <c r="BM17">
        <f>BK17/BL17</f>
        <v>0</v>
      </c>
    </row>
    <row r="18" spans="1:65" ht="12.75">
      <c r="A18" s="41">
        <v>37599</v>
      </c>
      <c r="B18" s="42">
        <v>97</v>
      </c>
      <c r="C18" s="42" t="s">
        <v>65</v>
      </c>
      <c r="D18" s="42" t="s">
        <v>64</v>
      </c>
      <c r="E18" s="42">
        <v>1</v>
      </c>
      <c r="F18" s="42" t="s">
        <v>74</v>
      </c>
      <c r="G18" s="42" t="s">
        <v>74</v>
      </c>
      <c r="H18" s="42" t="s">
        <v>74</v>
      </c>
      <c r="I18" s="42">
        <v>42</v>
      </c>
      <c r="J18" s="42" t="s">
        <v>74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H18">
        <v>3</v>
      </c>
      <c r="AI18">
        <f t="shared" si="0"/>
        <v>0</v>
      </c>
      <c r="AJ18">
        <f t="shared" si="1"/>
        <v>31</v>
      </c>
      <c r="AK18">
        <f t="shared" si="2"/>
        <v>31</v>
      </c>
      <c r="AL18">
        <f t="shared" si="3"/>
        <v>15.5</v>
      </c>
      <c r="AM18">
        <v>9</v>
      </c>
      <c r="AN18">
        <v>11.3</v>
      </c>
      <c r="AO18">
        <f t="shared" si="4"/>
        <v>12.34513274336283</v>
      </c>
      <c r="AP18">
        <v>0.1411290322580645</v>
      </c>
      <c r="AQ18">
        <f t="shared" si="5"/>
        <v>87.47408343868521</v>
      </c>
      <c r="AS18">
        <v>3</v>
      </c>
      <c r="AT18">
        <f t="shared" si="6"/>
        <v>0</v>
      </c>
      <c r="AU18">
        <f t="shared" si="7"/>
        <v>0</v>
      </c>
      <c r="AV18">
        <f>SUM(AT18:AU18)</f>
        <v>0</v>
      </c>
      <c r="AW18">
        <f t="shared" si="8"/>
        <v>0</v>
      </c>
      <c r="AX18">
        <v>9</v>
      </c>
      <c r="AY18">
        <v>11.3</v>
      </c>
      <c r="AZ18">
        <f>(AW18*AX18)/AY18</f>
        <v>0</v>
      </c>
      <c r="BA18">
        <v>0.1411290322580645</v>
      </c>
      <c r="BB18">
        <f>AZ18/BA18</f>
        <v>0</v>
      </c>
      <c r="BD18">
        <v>3</v>
      </c>
      <c r="BE18">
        <f t="shared" si="9"/>
        <v>0</v>
      </c>
      <c r="BF18">
        <f t="shared" si="10"/>
        <v>31</v>
      </c>
      <c r="BG18">
        <f>SUM(BE18:BF18)</f>
        <v>31</v>
      </c>
      <c r="BH18">
        <f t="shared" si="11"/>
        <v>15.5</v>
      </c>
      <c r="BI18">
        <v>9</v>
      </c>
      <c r="BJ18">
        <v>11.3</v>
      </c>
      <c r="BK18">
        <f>(BH18*BI18)/BJ18</f>
        <v>12.34513274336283</v>
      </c>
      <c r="BL18">
        <v>0.1411290322580645</v>
      </c>
      <c r="BM18">
        <f>BK18/BL18</f>
        <v>87.47408343868521</v>
      </c>
    </row>
    <row r="19" spans="1:65" ht="12.75">
      <c r="A19" s="43">
        <v>37973</v>
      </c>
      <c r="B19" s="44">
        <v>97</v>
      </c>
      <c r="C19" s="45" t="s">
        <v>68</v>
      </c>
      <c r="D19" s="44" t="s">
        <v>23</v>
      </c>
      <c r="E19" s="45">
        <v>2</v>
      </c>
      <c r="F19" s="44" t="s">
        <v>74</v>
      </c>
      <c r="G19" s="45">
        <v>16</v>
      </c>
      <c r="H19" s="44" t="s">
        <v>74</v>
      </c>
      <c r="I19" s="44" t="s">
        <v>70</v>
      </c>
      <c r="J19" s="45" t="s">
        <v>74</v>
      </c>
      <c r="K19" s="44">
        <v>9</v>
      </c>
      <c r="L19" s="44">
        <v>0</v>
      </c>
      <c r="M19" s="45">
        <v>0</v>
      </c>
      <c r="N19" s="44">
        <v>0</v>
      </c>
      <c r="O19" s="45">
        <v>0</v>
      </c>
      <c r="P19" s="44">
        <v>0</v>
      </c>
      <c r="Q19" s="45">
        <v>0</v>
      </c>
      <c r="R19" s="44">
        <v>31</v>
      </c>
      <c r="S19" s="45">
        <v>0</v>
      </c>
      <c r="T19" s="44">
        <v>0</v>
      </c>
      <c r="U19" s="45">
        <v>0</v>
      </c>
      <c r="V19" s="44">
        <v>0</v>
      </c>
      <c r="W19" s="45">
        <v>0</v>
      </c>
      <c r="X19" s="44">
        <v>0</v>
      </c>
      <c r="Y19" s="45">
        <v>0</v>
      </c>
      <c r="Z19" s="44">
        <v>0</v>
      </c>
      <c r="AA19" s="45">
        <v>0</v>
      </c>
      <c r="AB19" s="44">
        <v>0</v>
      </c>
      <c r="AC19" s="45">
        <v>0</v>
      </c>
      <c r="AD19" s="44">
        <v>0</v>
      </c>
      <c r="AE19" s="45">
        <v>0</v>
      </c>
      <c r="AF19" s="44">
        <v>0</v>
      </c>
      <c r="AH19">
        <v>4</v>
      </c>
      <c r="AI19">
        <f t="shared" si="0"/>
        <v>31</v>
      </c>
      <c r="AJ19">
        <f>SUM(R21:T21)</f>
        <v>8</v>
      </c>
      <c r="AK19">
        <f>SUM(AI19:AJ19)</f>
        <v>39</v>
      </c>
      <c r="AL19">
        <f t="shared" si="3"/>
        <v>19.5</v>
      </c>
      <c r="AM19">
        <v>17</v>
      </c>
      <c r="AN19">
        <v>11.3</v>
      </c>
      <c r="AO19">
        <f t="shared" si="4"/>
        <v>29.336283185840706</v>
      </c>
      <c r="AP19">
        <v>0.1411290322580645</v>
      </c>
      <c r="AQ19">
        <f t="shared" si="5"/>
        <v>207.86852085967132</v>
      </c>
      <c r="AS19">
        <v>4</v>
      </c>
      <c r="AT19">
        <f t="shared" si="6"/>
        <v>0</v>
      </c>
      <c r="AU19">
        <f>SUM(U21)</f>
        <v>0</v>
      </c>
      <c r="AV19">
        <f>SUM(AT19:AU19)</f>
        <v>0</v>
      </c>
      <c r="AW19">
        <f t="shared" si="8"/>
        <v>0</v>
      </c>
      <c r="AX19">
        <v>17</v>
      </c>
      <c r="AY19">
        <v>11.3</v>
      </c>
      <c r="AZ19">
        <f>(AW19*AX19)/AY19</f>
        <v>0</v>
      </c>
      <c r="BA19">
        <v>0.1411290322580645</v>
      </c>
      <c r="BB19">
        <f>AZ19/BA19</f>
        <v>0</v>
      </c>
      <c r="BD19">
        <v>4</v>
      </c>
      <c r="BE19">
        <f t="shared" si="9"/>
        <v>31</v>
      </c>
      <c r="BF19">
        <f>SUM(R21:U21)</f>
        <v>8</v>
      </c>
      <c r="BG19">
        <f>SUM(BE19:BF19)</f>
        <v>39</v>
      </c>
      <c r="BH19">
        <f t="shared" si="11"/>
        <v>19.5</v>
      </c>
      <c r="BI19">
        <v>17</v>
      </c>
      <c r="BJ19">
        <v>11.3</v>
      </c>
      <c r="BK19">
        <f>(BH19*BI19)/BJ19</f>
        <v>29.336283185840706</v>
      </c>
      <c r="BL19">
        <v>0.1411290322580645</v>
      </c>
      <c r="BM19">
        <f>BK19/BL19</f>
        <v>207.86852085967132</v>
      </c>
    </row>
    <row r="20" spans="1:64" s="62" customFormat="1" ht="12.75">
      <c r="A20" s="59">
        <v>37617</v>
      </c>
      <c r="B20" s="60">
        <v>97</v>
      </c>
      <c r="C20" s="61" t="s">
        <v>65</v>
      </c>
      <c r="D20" s="60" t="s">
        <v>69</v>
      </c>
      <c r="E20" s="61">
        <v>3</v>
      </c>
      <c r="F20" s="60" t="s">
        <v>74</v>
      </c>
      <c r="G20" s="61" t="s">
        <v>90</v>
      </c>
      <c r="H20" s="60" t="s">
        <v>74</v>
      </c>
      <c r="I20" s="60">
        <v>24</v>
      </c>
      <c r="J20" s="61"/>
      <c r="K20" s="60" t="s">
        <v>90</v>
      </c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P20" s="62">
        <v>0.1411290322580645</v>
      </c>
      <c r="BA20" s="62">
        <v>0.1411290322580645</v>
      </c>
      <c r="BL20" s="62">
        <v>0.1411290322580645</v>
      </c>
    </row>
    <row r="21" spans="1:65" ht="12.75">
      <c r="A21" s="43">
        <v>37627</v>
      </c>
      <c r="B21" s="44">
        <v>97</v>
      </c>
      <c r="C21" s="45" t="s">
        <v>63</v>
      </c>
      <c r="D21" s="44" t="s">
        <v>23</v>
      </c>
      <c r="E21" s="45">
        <v>1</v>
      </c>
      <c r="F21" s="44"/>
      <c r="G21" s="45"/>
      <c r="H21" s="44"/>
      <c r="I21" s="44"/>
      <c r="J21" s="45"/>
      <c r="K21" s="44">
        <v>5</v>
      </c>
      <c r="L21" s="44">
        <v>0</v>
      </c>
      <c r="M21" s="45">
        <v>0</v>
      </c>
      <c r="N21" s="44">
        <v>0</v>
      </c>
      <c r="O21" s="45">
        <v>0</v>
      </c>
      <c r="P21" s="44">
        <v>0</v>
      </c>
      <c r="Q21" s="45">
        <v>0</v>
      </c>
      <c r="R21" s="44">
        <v>8</v>
      </c>
      <c r="S21" s="45">
        <v>0</v>
      </c>
      <c r="T21" s="44">
        <v>0</v>
      </c>
      <c r="U21" s="45">
        <v>0</v>
      </c>
      <c r="V21" s="44">
        <v>4</v>
      </c>
      <c r="W21" s="45">
        <v>4</v>
      </c>
      <c r="X21" s="44">
        <v>0</v>
      </c>
      <c r="Y21" s="45">
        <v>1</v>
      </c>
      <c r="Z21" s="44">
        <v>0</v>
      </c>
      <c r="AA21" s="45">
        <v>0</v>
      </c>
      <c r="AB21" s="44">
        <v>0</v>
      </c>
      <c r="AC21" s="45">
        <v>0</v>
      </c>
      <c r="AD21" s="44">
        <v>0</v>
      </c>
      <c r="AE21" s="45">
        <v>0</v>
      </c>
      <c r="AF21" s="44">
        <v>0</v>
      </c>
      <c r="AH21">
        <v>5</v>
      </c>
      <c r="AI21">
        <f t="shared" si="0"/>
        <v>8</v>
      </c>
      <c r="AJ21">
        <f t="shared" si="1"/>
        <v>4</v>
      </c>
      <c r="AK21">
        <f t="shared" si="2"/>
        <v>12</v>
      </c>
      <c r="AL21">
        <f t="shared" si="3"/>
        <v>6</v>
      </c>
      <c r="AM21">
        <v>9</v>
      </c>
      <c r="AN21">
        <v>11.3</v>
      </c>
      <c r="AO21">
        <f t="shared" si="4"/>
        <v>4.778761061946902</v>
      </c>
      <c r="AP21">
        <v>0.1411290322580645</v>
      </c>
      <c r="AQ21">
        <f t="shared" si="5"/>
        <v>33.86093552465234</v>
      </c>
      <c r="AS21">
        <v>5</v>
      </c>
      <c r="AT21">
        <f t="shared" si="6"/>
        <v>0</v>
      </c>
      <c r="AU21">
        <f t="shared" si="7"/>
        <v>0</v>
      </c>
      <c r="AV21">
        <f aca="true" t="shared" si="12" ref="AV21:AV29">SUM(AT21:AU21)</f>
        <v>0</v>
      </c>
      <c r="AW21">
        <f t="shared" si="8"/>
        <v>0</v>
      </c>
      <c r="AX21">
        <v>9</v>
      </c>
      <c r="AY21">
        <v>11.3</v>
      </c>
      <c r="AZ21">
        <f>(AW21*AX21)/AY21</f>
        <v>0</v>
      </c>
      <c r="BA21">
        <v>0.1411290322580645</v>
      </c>
      <c r="BB21">
        <f>AZ21/BA21</f>
        <v>0</v>
      </c>
      <c r="BD21">
        <v>5</v>
      </c>
      <c r="BE21">
        <f t="shared" si="9"/>
        <v>8</v>
      </c>
      <c r="BF21">
        <f t="shared" si="10"/>
        <v>4</v>
      </c>
      <c r="BG21">
        <f aca="true" t="shared" si="13" ref="BG21:BG29">SUM(BE21:BF21)</f>
        <v>12</v>
      </c>
      <c r="BH21">
        <f t="shared" si="11"/>
        <v>6</v>
      </c>
      <c r="BI21">
        <v>9</v>
      </c>
      <c r="BJ21">
        <v>11.3</v>
      </c>
      <c r="BK21">
        <f>(BH21*BI21)/BJ21</f>
        <v>4.778761061946902</v>
      </c>
      <c r="BL21">
        <v>0.1411290322580645</v>
      </c>
      <c r="BM21">
        <f>BK21/BL21</f>
        <v>33.86093552465234</v>
      </c>
    </row>
    <row r="22" spans="1:65" ht="12.75">
      <c r="A22" s="43">
        <v>37636</v>
      </c>
      <c r="B22" s="44">
        <v>97</v>
      </c>
      <c r="C22" s="45" t="s">
        <v>65</v>
      </c>
      <c r="D22" s="44" t="s">
        <v>69</v>
      </c>
      <c r="E22" s="45">
        <v>1</v>
      </c>
      <c r="F22" s="44"/>
      <c r="G22" s="45">
        <v>13</v>
      </c>
      <c r="H22" s="44"/>
      <c r="I22" s="44">
        <v>41</v>
      </c>
      <c r="J22" s="45">
        <v>0</v>
      </c>
      <c r="K22" s="44">
        <v>2</v>
      </c>
      <c r="L22" s="44">
        <v>0</v>
      </c>
      <c r="M22" s="45">
        <v>0</v>
      </c>
      <c r="N22" s="44">
        <v>0</v>
      </c>
      <c r="O22" s="45">
        <v>0</v>
      </c>
      <c r="P22" s="44">
        <v>0</v>
      </c>
      <c r="Q22" s="45">
        <v>0</v>
      </c>
      <c r="R22" s="44">
        <v>2</v>
      </c>
      <c r="S22" s="45">
        <v>0</v>
      </c>
      <c r="T22" s="44">
        <v>2</v>
      </c>
      <c r="U22" s="45">
        <v>0</v>
      </c>
      <c r="V22" s="44">
        <v>1</v>
      </c>
      <c r="W22" s="45">
        <v>2</v>
      </c>
      <c r="X22" s="44">
        <v>0</v>
      </c>
      <c r="Y22" s="45">
        <v>0</v>
      </c>
      <c r="Z22" s="44">
        <v>1</v>
      </c>
      <c r="AA22" s="45">
        <v>0</v>
      </c>
      <c r="AB22" s="44">
        <v>0</v>
      </c>
      <c r="AC22" s="45">
        <v>0</v>
      </c>
      <c r="AD22" s="44">
        <v>0</v>
      </c>
      <c r="AE22" s="45">
        <v>0</v>
      </c>
      <c r="AF22" s="44">
        <v>0</v>
      </c>
      <c r="AH22">
        <v>6</v>
      </c>
      <c r="AI22">
        <f t="shared" si="0"/>
        <v>4</v>
      </c>
      <c r="AJ22">
        <f t="shared" si="1"/>
        <v>0</v>
      </c>
      <c r="AK22">
        <f t="shared" si="2"/>
        <v>4</v>
      </c>
      <c r="AL22">
        <f t="shared" si="3"/>
        <v>2</v>
      </c>
      <c r="AM22">
        <v>8</v>
      </c>
      <c r="AN22">
        <v>11.3</v>
      </c>
      <c r="AO22">
        <f t="shared" si="4"/>
        <v>1.415929203539823</v>
      </c>
      <c r="AP22">
        <v>0.1411290322580645</v>
      </c>
      <c r="AQ22">
        <f t="shared" si="5"/>
        <v>10.032869785082175</v>
      </c>
      <c r="AS22">
        <v>6</v>
      </c>
      <c r="AT22">
        <f t="shared" si="6"/>
        <v>0</v>
      </c>
      <c r="AU22">
        <f t="shared" si="7"/>
        <v>0</v>
      </c>
      <c r="AV22">
        <f t="shared" si="12"/>
        <v>0</v>
      </c>
      <c r="AW22">
        <f t="shared" si="8"/>
        <v>0</v>
      </c>
      <c r="AX22">
        <v>8</v>
      </c>
      <c r="AY22">
        <v>11.3</v>
      </c>
      <c r="AZ22">
        <f>(AW22*AX22)/AY22</f>
        <v>0</v>
      </c>
      <c r="BA22">
        <v>0.1411290322580645</v>
      </c>
      <c r="BB22">
        <f>AZ22/BA22</f>
        <v>0</v>
      </c>
      <c r="BD22">
        <v>6</v>
      </c>
      <c r="BE22">
        <f t="shared" si="9"/>
        <v>4</v>
      </c>
      <c r="BF22">
        <f t="shared" si="10"/>
        <v>0</v>
      </c>
      <c r="BG22">
        <f t="shared" si="13"/>
        <v>4</v>
      </c>
      <c r="BH22">
        <f t="shared" si="11"/>
        <v>2</v>
      </c>
      <c r="BI22">
        <v>8</v>
      </c>
      <c r="BJ22">
        <v>11.3</v>
      </c>
      <c r="BK22">
        <f>(BH22*BI22)/BJ22</f>
        <v>1.415929203539823</v>
      </c>
      <c r="BL22">
        <v>0.1411290322580645</v>
      </c>
      <c r="BM22">
        <f>BK22/BL22</f>
        <v>10.032869785082175</v>
      </c>
    </row>
    <row r="23" spans="1:65" ht="12.75">
      <c r="A23" s="43">
        <v>37644</v>
      </c>
      <c r="B23" s="44">
        <v>97</v>
      </c>
      <c r="C23" s="45" t="s">
        <v>63</v>
      </c>
      <c r="D23" s="44" t="s">
        <v>23</v>
      </c>
      <c r="E23" s="45">
        <v>1</v>
      </c>
      <c r="F23" s="44" t="s">
        <v>74</v>
      </c>
      <c r="G23" s="45" t="s">
        <v>74</v>
      </c>
      <c r="H23" s="44" t="s">
        <v>74</v>
      </c>
      <c r="I23" s="44" t="s">
        <v>74</v>
      </c>
      <c r="J23" s="45" t="s">
        <v>74</v>
      </c>
      <c r="K23" s="44">
        <v>5</v>
      </c>
      <c r="L23" s="44">
        <v>0</v>
      </c>
      <c r="M23" s="45">
        <v>0</v>
      </c>
      <c r="N23" s="44">
        <v>0</v>
      </c>
      <c r="O23" s="45">
        <v>0</v>
      </c>
      <c r="P23" s="44">
        <v>0</v>
      </c>
      <c r="Q23" s="45">
        <v>0</v>
      </c>
      <c r="R23" s="44">
        <v>0</v>
      </c>
      <c r="S23" s="45">
        <v>0</v>
      </c>
      <c r="T23" s="44">
        <v>0</v>
      </c>
      <c r="U23" s="45">
        <v>0</v>
      </c>
      <c r="V23" s="44">
        <v>0</v>
      </c>
      <c r="W23" s="45">
        <v>0</v>
      </c>
      <c r="X23" s="44">
        <v>0</v>
      </c>
      <c r="Y23" s="45">
        <v>0</v>
      </c>
      <c r="Z23" s="44">
        <v>0</v>
      </c>
      <c r="AA23" s="45">
        <v>0</v>
      </c>
      <c r="AB23" s="44">
        <v>0</v>
      </c>
      <c r="AC23" s="45">
        <v>0</v>
      </c>
      <c r="AD23" s="44">
        <v>0</v>
      </c>
      <c r="AE23" s="45">
        <v>0</v>
      </c>
      <c r="AF23" s="44">
        <v>0</v>
      </c>
      <c r="AH23">
        <v>7</v>
      </c>
      <c r="AI23">
        <f t="shared" si="0"/>
        <v>0</v>
      </c>
      <c r="AJ23">
        <f>SUM(R25:T25)</f>
        <v>0</v>
      </c>
      <c r="AK23">
        <f t="shared" si="2"/>
        <v>0</v>
      </c>
      <c r="AL23">
        <f t="shared" si="3"/>
        <v>0</v>
      </c>
      <c r="AM23">
        <v>10</v>
      </c>
      <c r="AN23">
        <v>11.3</v>
      </c>
      <c r="AO23">
        <f t="shared" si="4"/>
        <v>0</v>
      </c>
      <c r="AP23">
        <v>0.1411290322580645</v>
      </c>
      <c r="AQ23">
        <f t="shared" si="5"/>
        <v>0</v>
      </c>
      <c r="AS23">
        <v>7</v>
      </c>
      <c r="AT23">
        <f t="shared" si="6"/>
        <v>0</v>
      </c>
      <c r="AU23">
        <f>SUM(U25)</f>
        <v>0</v>
      </c>
      <c r="AV23">
        <f t="shared" si="12"/>
        <v>0</v>
      </c>
      <c r="AW23">
        <f t="shared" si="8"/>
        <v>0</v>
      </c>
      <c r="AX23">
        <v>10</v>
      </c>
      <c r="AY23">
        <v>11.3</v>
      </c>
      <c r="AZ23">
        <f>(AW23*AX23)/AY23</f>
        <v>0</v>
      </c>
      <c r="BA23">
        <v>0.1411290322580645</v>
      </c>
      <c r="BB23">
        <f>AZ23/BA23</f>
        <v>0</v>
      </c>
      <c r="BD23">
        <v>7</v>
      </c>
      <c r="BE23">
        <f t="shared" si="9"/>
        <v>0</v>
      </c>
      <c r="BF23">
        <f>SUM(R25:U25)</f>
        <v>0</v>
      </c>
      <c r="BG23">
        <f t="shared" si="13"/>
        <v>0</v>
      </c>
      <c r="BH23">
        <f t="shared" si="11"/>
        <v>0</v>
      </c>
      <c r="BI23">
        <v>10</v>
      </c>
      <c r="BJ23">
        <v>11.3</v>
      </c>
      <c r="BK23">
        <f>(BH23*BI23)/BJ23</f>
        <v>0</v>
      </c>
      <c r="BL23">
        <v>0.1411290322580645</v>
      </c>
      <c r="BM23">
        <f>BK23/BL23</f>
        <v>0</v>
      </c>
    </row>
    <row r="24" spans="1:64" s="62" customFormat="1" ht="12.75">
      <c r="A24" s="59">
        <v>37651</v>
      </c>
      <c r="B24" s="60">
        <v>97</v>
      </c>
      <c r="C24" s="61" t="s">
        <v>68</v>
      </c>
      <c r="D24" s="60" t="s">
        <v>69</v>
      </c>
      <c r="E24" s="61">
        <v>3</v>
      </c>
      <c r="F24" s="60"/>
      <c r="G24" s="61" t="s">
        <v>90</v>
      </c>
      <c r="H24" s="60"/>
      <c r="I24" s="60"/>
      <c r="J24" s="61"/>
      <c r="K24" s="60" t="s">
        <v>90</v>
      </c>
      <c r="L24" s="60"/>
      <c r="M24" s="61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0"/>
      <c r="Y24" s="61"/>
      <c r="Z24" s="60"/>
      <c r="AA24" s="61"/>
      <c r="AB24" s="60"/>
      <c r="AC24" s="61"/>
      <c r="AD24" s="60"/>
      <c r="AE24" s="61"/>
      <c r="AF24" s="60"/>
      <c r="AP24" s="62">
        <v>0.1411290322580645</v>
      </c>
      <c r="BA24" s="62">
        <v>0.1411290322580645</v>
      </c>
      <c r="BL24" s="62">
        <v>0.1411290322580645</v>
      </c>
    </row>
    <row r="25" spans="1:65" ht="12.75">
      <c r="A25" s="43">
        <v>37654</v>
      </c>
      <c r="B25" s="44">
        <v>97</v>
      </c>
      <c r="C25" s="45" t="s">
        <v>68</v>
      </c>
      <c r="D25" s="44" t="s">
        <v>23</v>
      </c>
      <c r="E25" s="45">
        <v>2</v>
      </c>
      <c r="F25" s="44" t="s">
        <v>74</v>
      </c>
      <c r="G25" s="45" t="s">
        <v>74</v>
      </c>
      <c r="H25" s="44" t="s">
        <v>74</v>
      </c>
      <c r="I25" s="44" t="s">
        <v>74</v>
      </c>
      <c r="J25" s="45" t="s">
        <v>74</v>
      </c>
      <c r="K25" s="44">
        <v>0</v>
      </c>
      <c r="L25" s="44">
        <v>0</v>
      </c>
      <c r="M25" s="45">
        <v>0</v>
      </c>
      <c r="N25" s="44">
        <v>0</v>
      </c>
      <c r="O25" s="45">
        <v>0</v>
      </c>
      <c r="P25" s="44">
        <v>0</v>
      </c>
      <c r="Q25" s="45">
        <v>0</v>
      </c>
      <c r="R25" s="44">
        <v>0</v>
      </c>
      <c r="S25" s="45">
        <v>0</v>
      </c>
      <c r="T25" s="44">
        <v>0</v>
      </c>
      <c r="U25" s="45">
        <v>0</v>
      </c>
      <c r="V25" s="44">
        <v>0</v>
      </c>
      <c r="W25" s="45">
        <v>0</v>
      </c>
      <c r="X25" s="44">
        <v>0</v>
      </c>
      <c r="Y25" s="45">
        <v>0</v>
      </c>
      <c r="Z25" s="44">
        <v>0</v>
      </c>
      <c r="AA25" s="45">
        <v>0</v>
      </c>
      <c r="AB25" s="44">
        <v>0</v>
      </c>
      <c r="AC25" s="45">
        <v>0</v>
      </c>
      <c r="AD25" s="44">
        <v>0</v>
      </c>
      <c r="AE25" s="45">
        <v>0</v>
      </c>
      <c r="AF25" s="44">
        <v>0</v>
      </c>
      <c r="AH25">
        <v>8</v>
      </c>
      <c r="AI25">
        <f>SUM(R25:T25)</f>
        <v>0</v>
      </c>
      <c r="AJ25">
        <f>SUM(R26:T26)</f>
        <v>0</v>
      </c>
      <c r="AK25">
        <f t="shared" si="2"/>
        <v>0</v>
      </c>
      <c r="AL25">
        <f t="shared" si="3"/>
        <v>0</v>
      </c>
      <c r="AM25">
        <v>8</v>
      </c>
      <c r="AN25">
        <v>11.3</v>
      </c>
      <c r="AO25">
        <f>+AL25*AM25/AN25</f>
        <v>0</v>
      </c>
      <c r="AP25">
        <v>0.1411290322580645</v>
      </c>
      <c r="AQ25">
        <f>+AO25/AP25</f>
        <v>0</v>
      </c>
      <c r="AS25">
        <v>9</v>
      </c>
      <c r="AT25">
        <f t="shared" si="6"/>
        <v>0</v>
      </c>
      <c r="AU25">
        <f t="shared" si="7"/>
        <v>0</v>
      </c>
      <c r="AV25">
        <f t="shared" si="12"/>
        <v>0</v>
      </c>
      <c r="AW25">
        <f t="shared" si="8"/>
        <v>0</v>
      </c>
      <c r="AX25">
        <v>8</v>
      </c>
      <c r="AY25">
        <v>11.3</v>
      </c>
      <c r="AZ25">
        <f>+AW25*AX25/AY25</f>
        <v>0</v>
      </c>
      <c r="BA25">
        <v>0.1411290322580645</v>
      </c>
      <c r="BB25">
        <f>+AZ25/BA25</f>
        <v>0</v>
      </c>
      <c r="BD25">
        <v>9</v>
      </c>
      <c r="BE25">
        <f t="shared" si="9"/>
        <v>0</v>
      </c>
      <c r="BF25">
        <f t="shared" si="10"/>
        <v>0</v>
      </c>
      <c r="BG25">
        <f t="shared" si="13"/>
        <v>0</v>
      </c>
      <c r="BH25">
        <f t="shared" si="11"/>
        <v>0</v>
      </c>
      <c r="BI25">
        <v>8</v>
      </c>
      <c r="BJ25">
        <v>11.3</v>
      </c>
      <c r="BK25">
        <f>+BH25*BI25/BJ25</f>
        <v>0</v>
      </c>
      <c r="BL25">
        <v>0.1411290322580645</v>
      </c>
      <c r="BM25">
        <f>+BK25/BL25</f>
        <v>0</v>
      </c>
    </row>
    <row r="26" spans="1:65" ht="12.75">
      <c r="A26" s="43">
        <v>37662</v>
      </c>
      <c r="B26" s="44">
        <v>97</v>
      </c>
      <c r="C26" s="45" t="s">
        <v>63</v>
      </c>
      <c r="D26" s="44" t="s">
        <v>64</v>
      </c>
      <c r="E26" s="45">
        <v>1</v>
      </c>
      <c r="F26" s="44" t="s">
        <v>74</v>
      </c>
      <c r="G26" s="45" t="s">
        <v>74</v>
      </c>
      <c r="H26" s="44" t="s">
        <v>74</v>
      </c>
      <c r="I26" s="44" t="s">
        <v>74</v>
      </c>
      <c r="J26" s="45" t="s">
        <v>74</v>
      </c>
      <c r="K26" s="44">
        <v>0</v>
      </c>
      <c r="L26" s="44">
        <v>0</v>
      </c>
      <c r="M26" s="45">
        <v>0</v>
      </c>
      <c r="N26" s="44">
        <v>0</v>
      </c>
      <c r="O26" s="45">
        <v>0</v>
      </c>
      <c r="P26" s="44">
        <v>0</v>
      </c>
      <c r="Q26" s="45">
        <v>0</v>
      </c>
      <c r="R26" s="44">
        <v>0</v>
      </c>
      <c r="S26" s="45">
        <v>0</v>
      </c>
      <c r="T26" s="44">
        <v>0</v>
      </c>
      <c r="U26" s="45">
        <v>0</v>
      </c>
      <c r="V26" s="44">
        <v>0</v>
      </c>
      <c r="W26" s="45">
        <v>0</v>
      </c>
      <c r="X26" s="44">
        <v>0</v>
      </c>
      <c r="Y26" s="45">
        <v>0</v>
      </c>
      <c r="Z26" s="44">
        <v>0</v>
      </c>
      <c r="AA26" s="45">
        <v>0</v>
      </c>
      <c r="AB26" s="44">
        <v>0</v>
      </c>
      <c r="AC26" s="45">
        <v>0</v>
      </c>
      <c r="AD26" s="44">
        <v>0</v>
      </c>
      <c r="AE26" s="45">
        <v>0</v>
      </c>
      <c r="AF26" s="44">
        <v>0</v>
      </c>
      <c r="AH26">
        <v>9</v>
      </c>
      <c r="AI26">
        <f>SUM(R26:T26)</f>
        <v>0</v>
      </c>
      <c r="AJ26">
        <f>SUM(R27:T27)</f>
        <v>0</v>
      </c>
      <c r="AK26">
        <f t="shared" si="2"/>
        <v>0</v>
      </c>
      <c r="AL26">
        <f t="shared" si="3"/>
        <v>0</v>
      </c>
      <c r="AN26">
        <v>11.3</v>
      </c>
      <c r="AO26">
        <f>+AL26*AM26/AN26</f>
        <v>0</v>
      </c>
      <c r="AP26">
        <v>0.1411290322580645</v>
      </c>
      <c r="AQ26">
        <f>+AO26/AP26</f>
        <v>0</v>
      </c>
      <c r="AS26">
        <v>10</v>
      </c>
      <c r="AT26">
        <f t="shared" si="6"/>
        <v>0</v>
      </c>
      <c r="AU26">
        <f t="shared" si="7"/>
        <v>0</v>
      </c>
      <c r="AV26">
        <f t="shared" si="12"/>
        <v>0</v>
      </c>
      <c r="AW26">
        <f t="shared" si="8"/>
        <v>0</v>
      </c>
      <c r="AY26">
        <v>11.3</v>
      </c>
      <c r="AZ26">
        <f>+AW26*AX26/AY26</f>
        <v>0</v>
      </c>
      <c r="BA26">
        <v>0.1411290322580645</v>
      </c>
      <c r="BB26">
        <f>+AZ26/BA26</f>
        <v>0</v>
      </c>
      <c r="BD26">
        <v>10</v>
      </c>
      <c r="BE26">
        <f t="shared" si="9"/>
        <v>0</v>
      </c>
      <c r="BF26">
        <f t="shared" si="10"/>
        <v>0</v>
      </c>
      <c r="BG26">
        <f t="shared" si="13"/>
        <v>0</v>
      </c>
      <c r="BH26">
        <f t="shared" si="11"/>
        <v>0</v>
      </c>
      <c r="BJ26">
        <v>11.3</v>
      </c>
      <c r="BK26">
        <f>+BH26*BI26/BJ26</f>
        <v>0</v>
      </c>
      <c r="BL26">
        <v>0.1411290322580645</v>
      </c>
      <c r="BM26">
        <f>+BK26/BL26</f>
        <v>0</v>
      </c>
    </row>
    <row r="27" spans="1:65" ht="12.75">
      <c r="A27" s="46"/>
      <c r="B27" s="44"/>
      <c r="C27" s="45"/>
      <c r="D27" s="44"/>
      <c r="E27" s="45"/>
      <c r="F27" s="44"/>
      <c r="G27" s="45"/>
      <c r="H27" s="44"/>
      <c r="I27" s="44"/>
      <c r="J27" s="45"/>
      <c r="K27" s="44"/>
      <c r="L27" s="44"/>
      <c r="M27" s="45"/>
      <c r="N27" s="44"/>
      <c r="O27" s="45"/>
      <c r="P27" s="44"/>
      <c r="Q27" s="45"/>
      <c r="R27" s="44"/>
      <c r="S27" s="45"/>
      <c r="T27" s="44"/>
      <c r="U27" s="45"/>
      <c r="V27" s="44"/>
      <c r="W27" s="45"/>
      <c r="X27" s="44"/>
      <c r="Y27" s="45"/>
      <c r="Z27" s="44"/>
      <c r="AA27" s="45"/>
      <c r="AB27" s="44"/>
      <c r="AC27" s="45"/>
      <c r="AD27" s="44"/>
      <c r="AE27" s="45"/>
      <c r="AF27" s="44"/>
      <c r="AH27">
        <v>10</v>
      </c>
      <c r="AI27">
        <f>SUM(R28:T28)</f>
        <v>0</v>
      </c>
      <c r="AJ27">
        <f>SUM(R29:T29)</f>
        <v>0</v>
      </c>
      <c r="AK27">
        <f t="shared" si="2"/>
        <v>0</v>
      </c>
      <c r="AL27">
        <f t="shared" si="3"/>
        <v>0</v>
      </c>
      <c r="AN27">
        <v>11.3</v>
      </c>
      <c r="AO27">
        <f>+AL27*AM27/AN27</f>
        <v>0</v>
      </c>
      <c r="AP27">
        <v>0.1411290322580645</v>
      </c>
      <c r="AQ27">
        <f>+AO27/AP27</f>
        <v>0</v>
      </c>
      <c r="AS27">
        <v>11</v>
      </c>
      <c r="AT27">
        <f t="shared" si="6"/>
        <v>0</v>
      </c>
      <c r="AU27">
        <f t="shared" si="7"/>
        <v>0</v>
      </c>
      <c r="AV27">
        <f t="shared" si="12"/>
        <v>0</v>
      </c>
      <c r="AW27">
        <f t="shared" si="8"/>
        <v>0</v>
      </c>
      <c r="AY27">
        <v>11.3</v>
      </c>
      <c r="AZ27">
        <f>+AW27*AX27/AY27</f>
        <v>0</v>
      </c>
      <c r="BA27">
        <v>0.1411290322580645</v>
      </c>
      <c r="BB27">
        <f>+AZ27/BA27</f>
        <v>0</v>
      </c>
      <c r="BD27">
        <v>11</v>
      </c>
      <c r="BE27">
        <f t="shared" si="9"/>
        <v>0</v>
      </c>
      <c r="BF27">
        <f t="shared" si="10"/>
        <v>0</v>
      </c>
      <c r="BG27">
        <f t="shared" si="13"/>
        <v>0</v>
      </c>
      <c r="BH27">
        <f t="shared" si="11"/>
        <v>0</v>
      </c>
      <c r="BJ27">
        <v>11.3</v>
      </c>
      <c r="BK27">
        <f>+BH27*BI27/BJ27</f>
        <v>0</v>
      </c>
      <c r="BL27">
        <v>0.1411290322580645</v>
      </c>
      <c r="BM27">
        <f>+BK27/BL27</f>
        <v>0</v>
      </c>
    </row>
    <row r="28" spans="1:65" ht="12.75">
      <c r="A28" s="46"/>
      <c r="B28" s="44"/>
      <c r="C28" s="45"/>
      <c r="D28" s="44"/>
      <c r="E28" s="45"/>
      <c r="F28" s="44"/>
      <c r="G28" s="45"/>
      <c r="H28" s="44"/>
      <c r="I28" s="44"/>
      <c r="J28" s="45"/>
      <c r="K28" s="44"/>
      <c r="L28" s="44"/>
      <c r="M28" s="45"/>
      <c r="N28" s="44"/>
      <c r="O28" s="45"/>
      <c r="P28" s="44"/>
      <c r="Q28" s="45"/>
      <c r="R28" s="44"/>
      <c r="S28" s="45"/>
      <c r="T28" s="44"/>
      <c r="U28" s="45"/>
      <c r="V28" s="44"/>
      <c r="W28" s="45"/>
      <c r="X28" s="44"/>
      <c r="Y28" s="45"/>
      <c r="Z28" s="44"/>
      <c r="AA28" s="45"/>
      <c r="AB28" s="44"/>
      <c r="AC28" s="45"/>
      <c r="AD28" s="44"/>
      <c r="AE28" s="45"/>
      <c r="AF28" s="44"/>
      <c r="AH28">
        <v>11</v>
      </c>
      <c r="AI28">
        <f>SUM(R29:T29)</f>
        <v>0</v>
      </c>
      <c r="AJ28">
        <f>SUM(R30:T30)</f>
        <v>0</v>
      </c>
      <c r="AK28">
        <f t="shared" si="2"/>
        <v>0</v>
      </c>
      <c r="AL28">
        <f t="shared" si="3"/>
        <v>0</v>
      </c>
      <c r="AN28">
        <v>11.3</v>
      </c>
      <c r="AO28">
        <f>+AL28*AM28/AN28</f>
        <v>0</v>
      </c>
      <c r="AP28">
        <v>0.1411290322580645</v>
      </c>
      <c r="AQ28">
        <f>+AO28/AP28</f>
        <v>0</v>
      </c>
      <c r="AS28">
        <v>12</v>
      </c>
      <c r="AT28">
        <f t="shared" si="6"/>
        <v>0</v>
      </c>
      <c r="AU28">
        <f t="shared" si="7"/>
        <v>0</v>
      </c>
      <c r="AV28">
        <f t="shared" si="12"/>
        <v>0</v>
      </c>
      <c r="AW28">
        <f t="shared" si="8"/>
        <v>0</v>
      </c>
      <c r="AY28">
        <v>11.3</v>
      </c>
      <c r="AZ28">
        <f>+AW28*AX28/AY28</f>
        <v>0</v>
      </c>
      <c r="BA28">
        <v>0.1411290322580645</v>
      </c>
      <c r="BB28">
        <f>+AZ28/BA28</f>
        <v>0</v>
      </c>
      <c r="BD28">
        <v>12</v>
      </c>
      <c r="BE28">
        <f t="shared" si="9"/>
        <v>0</v>
      </c>
      <c r="BF28">
        <f t="shared" si="10"/>
        <v>0</v>
      </c>
      <c r="BG28">
        <f t="shared" si="13"/>
        <v>0</v>
      </c>
      <c r="BH28">
        <f t="shared" si="11"/>
        <v>0</v>
      </c>
      <c r="BJ28">
        <v>11.3</v>
      </c>
      <c r="BK28">
        <f>+BH28*BI28/BJ28</f>
        <v>0</v>
      </c>
      <c r="BL28">
        <v>0.1411290322580645</v>
      </c>
      <c r="BM28">
        <f>+BK28/BL28</f>
        <v>0</v>
      </c>
    </row>
    <row r="29" spans="1:65" ht="12.75">
      <c r="A29" s="46"/>
      <c r="B29" s="44"/>
      <c r="C29" s="45"/>
      <c r="D29" s="44"/>
      <c r="E29" s="45"/>
      <c r="F29" s="44"/>
      <c r="G29" s="45"/>
      <c r="H29" s="44"/>
      <c r="I29" s="44"/>
      <c r="J29" s="45"/>
      <c r="K29" s="44"/>
      <c r="L29" s="44"/>
      <c r="M29" s="45"/>
      <c r="N29" s="44"/>
      <c r="O29" s="45"/>
      <c r="P29" s="44"/>
      <c r="Q29" s="45"/>
      <c r="R29" s="44"/>
      <c r="S29" s="45"/>
      <c r="T29" s="44"/>
      <c r="U29" s="45"/>
      <c r="V29" s="44"/>
      <c r="W29" s="45"/>
      <c r="X29" s="44"/>
      <c r="Y29" s="45"/>
      <c r="Z29" s="44"/>
      <c r="AA29" s="45"/>
      <c r="AB29" s="44"/>
      <c r="AC29" s="45"/>
      <c r="AD29" s="44"/>
      <c r="AE29" s="45"/>
      <c r="AF29" s="44"/>
      <c r="AH29">
        <v>12</v>
      </c>
      <c r="AI29">
        <f>SUM(R30:T30)</f>
        <v>0</v>
      </c>
      <c r="AJ29">
        <f>SUM(R31:T31)</f>
        <v>0</v>
      </c>
      <c r="AK29">
        <f t="shared" si="2"/>
        <v>0</v>
      </c>
      <c r="AL29">
        <f t="shared" si="3"/>
        <v>0</v>
      </c>
      <c r="AN29">
        <v>11.3</v>
      </c>
      <c r="AO29">
        <f>+AL29*AM29/AN29</f>
        <v>0</v>
      </c>
      <c r="AP29">
        <v>0.1411290322580645</v>
      </c>
      <c r="AQ29">
        <f>+AO29/AP29</f>
        <v>0</v>
      </c>
      <c r="AS29">
        <v>13</v>
      </c>
      <c r="AT29">
        <f t="shared" si="6"/>
        <v>0</v>
      </c>
      <c r="AU29">
        <f t="shared" si="7"/>
        <v>0</v>
      </c>
      <c r="AV29">
        <f t="shared" si="12"/>
        <v>0</v>
      </c>
      <c r="AW29">
        <f t="shared" si="8"/>
        <v>0</v>
      </c>
      <c r="AY29">
        <v>11.3</v>
      </c>
      <c r="AZ29">
        <f>+AW29*AX29/AY29</f>
        <v>0</v>
      </c>
      <c r="BA29">
        <v>0.1411290322580645</v>
      </c>
      <c r="BB29">
        <f>+AZ29/BA29</f>
        <v>0</v>
      </c>
      <c r="BD29">
        <v>13</v>
      </c>
      <c r="BE29">
        <f t="shared" si="9"/>
        <v>0</v>
      </c>
      <c r="BF29">
        <f t="shared" si="10"/>
        <v>0</v>
      </c>
      <c r="BG29">
        <f t="shared" si="13"/>
        <v>0</v>
      </c>
      <c r="BH29">
        <f t="shared" si="11"/>
        <v>0</v>
      </c>
      <c r="BJ29">
        <v>11.3</v>
      </c>
      <c r="BK29">
        <f>+BH29*BI29/BJ29</f>
        <v>0</v>
      </c>
      <c r="BL29">
        <v>0.1411290322580645</v>
      </c>
      <c r="BM29">
        <f>+BK29/BL29</f>
        <v>0</v>
      </c>
    </row>
    <row r="30" spans="1:32" ht="12.75">
      <c r="A30" s="46"/>
      <c r="B30" s="44"/>
      <c r="C30" s="45"/>
      <c r="D30" s="44"/>
      <c r="E30" s="45"/>
      <c r="F30" s="44"/>
      <c r="G30" s="45"/>
      <c r="H30" s="44"/>
      <c r="I30" s="44"/>
      <c r="J30" s="45"/>
      <c r="K30" s="44"/>
      <c r="L30" s="44"/>
      <c r="M30" s="45"/>
      <c r="N30" s="44"/>
      <c r="O30" s="45"/>
      <c r="P30" s="44"/>
      <c r="Q30" s="45"/>
      <c r="R30" s="44"/>
      <c r="S30" s="45"/>
      <c r="T30" s="44"/>
      <c r="U30" s="45"/>
      <c r="V30" s="44"/>
      <c r="W30" s="45"/>
      <c r="X30" s="44"/>
      <c r="Y30" s="45"/>
      <c r="Z30" s="44"/>
      <c r="AA30" s="45"/>
      <c r="AB30" s="44"/>
      <c r="AC30" s="45"/>
      <c r="AD30" s="44"/>
      <c r="AE30" s="45"/>
      <c r="AF30" s="44"/>
    </row>
    <row r="31" spans="1:32" ht="12.75">
      <c r="A31" s="46"/>
      <c r="B31" s="44"/>
      <c r="C31" s="45"/>
      <c r="D31" s="44"/>
      <c r="E31" s="45"/>
      <c r="F31" s="44"/>
      <c r="G31" s="45"/>
      <c r="H31" s="44"/>
      <c r="I31" s="44"/>
      <c r="J31" s="45"/>
      <c r="K31" s="44"/>
      <c r="L31" s="44"/>
      <c r="M31" s="45"/>
      <c r="N31" s="44"/>
      <c r="O31" s="45"/>
      <c r="P31" s="44"/>
      <c r="Q31" s="45"/>
      <c r="R31" s="44"/>
      <c r="S31" s="45"/>
      <c r="T31" s="44"/>
      <c r="U31" s="45"/>
      <c r="V31" s="44"/>
      <c r="W31" s="45"/>
      <c r="X31" s="44"/>
      <c r="Y31" s="45"/>
      <c r="Z31" s="44"/>
      <c r="AA31" s="45"/>
      <c r="AB31" s="44"/>
      <c r="AC31" s="45"/>
      <c r="AD31" s="44"/>
      <c r="AE31" s="45"/>
      <c r="AF31" s="44"/>
    </row>
    <row r="32" spans="1:32" ht="12.75">
      <c r="A32" s="46"/>
      <c r="B32" s="44"/>
      <c r="C32" s="45"/>
      <c r="D32" s="44"/>
      <c r="E32" s="45"/>
      <c r="F32" s="44"/>
      <c r="G32" s="45"/>
      <c r="H32" s="44"/>
      <c r="I32" s="44"/>
      <c r="J32" s="45"/>
      <c r="K32" s="44"/>
      <c r="L32" s="44"/>
      <c r="M32" s="45"/>
      <c r="N32" s="44"/>
      <c r="O32" s="45"/>
      <c r="P32" s="44"/>
      <c r="Q32" s="45"/>
      <c r="R32" s="44"/>
      <c r="S32" s="45"/>
      <c r="T32" s="44"/>
      <c r="U32" s="45"/>
      <c r="V32" s="44"/>
      <c r="W32" s="45"/>
      <c r="X32" s="44"/>
      <c r="Y32" s="45"/>
      <c r="Z32" s="44"/>
      <c r="AA32" s="45"/>
      <c r="AB32" s="44"/>
      <c r="AC32" s="45"/>
      <c r="AD32" s="44"/>
      <c r="AE32" s="45"/>
      <c r="AF32" s="44"/>
    </row>
    <row r="33" spans="1:32" ht="12.75">
      <c r="A33" s="46"/>
      <c r="B33" s="44"/>
      <c r="C33" s="45"/>
      <c r="D33" s="44"/>
      <c r="E33" s="45"/>
      <c r="F33" s="44"/>
      <c r="G33" s="45"/>
      <c r="H33" s="44"/>
      <c r="I33" s="44"/>
      <c r="J33" s="45"/>
      <c r="K33" s="44"/>
      <c r="L33" s="44"/>
      <c r="M33" s="45"/>
      <c r="N33" s="44"/>
      <c r="O33" s="45"/>
      <c r="P33" s="44"/>
      <c r="Q33" s="45"/>
      <c r="R33" s="44"/>
      <c r="S33" s="45"/>
      <c r="T33" s="44"/>
      <c r="U33" s="45"/>
      <c r="V33" s="44"/>
      <c r="W33" s="45"/>
      <c r="X33" s="44"/>
      <c r="Y33" s="45"/>
      <c r="Z33" s="44"/>
      <c r="AA33" s="45"/>
      <c r="AB33" s="44"/>
      <c r="AC33" s="45"/>
      <c r="AD33" s="44"/>
      <c r="AE33" s="45"/>
      <c r="AF33" s="44"/>
    </row>
    <row r="34" spans="1:32" ht="12.75">
      <c r="A34" s="46"/>
      <c r="B34" s="44"/>
      <c r="C34" s="45"/>
      <c r="D34" s="44"/>
      <c r="E34" s="45"/>
      <c r="F34" s="44"/>
      <c r="G34" s="45"/>
      <c r="H34" s="44"/>
      <c r="I34" s="44"/>
      <c r="J34" s="45"/>
      <c r="K34" s="44"/>
      <c r="L34" s="44"/>
      <c r="M34" s="45"/>
      <c r="N34" s="44"/>
      <c r="O34" s="45"/>
      <c r="P34" s="44"/>
      <c r="Q34" s="45"/>
      <c r="R34" s="44"/>
      <c r="S34" s="45"/>
      <c r="T34" s="44"/>
      <c r="U34" s="45"/>
      <c r="V34" s="44"/>
      <c r="W34" s="45"/>
      <c r="X34" s="44"/>
      <c r="Y34" s="45"/>
      <c r="Z34" s="44"/>
      <c r="AA34" s="45"/>
      <c r="AB34" s="44"/>
      <c r="AC34" s="45"/>
      <c r="AD34" s="44"/>
      <c r="AE34" s="45"/>
      <c r="AF34" s="44"/>
    </row>
    <row r="35" spans="1:32" ht="12.75">
      <c r="A35" s="46"/>
      <c r="B35" s="44"/>
      <c r="C35" s="45"/>
      <c r="D35" s="44"/>
      <c r="E35" s="45"/>
      <c r="F35" s="44"/>
      <c r="G35" s="45"/>
      <c r="H35" s="44"/>
      <c r="I35" s="44"/>
      <c r="J35" s="45"/>
      <c r="K35" s="44"/>
      <c r="L35" s="44"/>
      <c r="M35" s="45"/>
      <c r="N35" s="44"/>
      <c r="O35" s="45"/>
      <c r="P35" s="44"/>
      <c r="Q35" s="45"/>
      <c r="R35" s="44"/>
      <c r="S35" s="45"/>
      <c r="T35" s="44"/>
      <c r="U35" s="45"/>
      <c r="V35" s="44"/>
      <c r="W35" s="45"/>
      <c r="X35" s="44"/>
      <c r="Y35" s="45"/>
      <c r="Z35" s="44"/>
      <c r="AA35" s="45"/>
      <c r="AB35" s="44"/>
      <c r="AC35" s="45"/>
      <c r="AD35" s="44"/>
      <c r="AE35" s="45"/>
      <c r="AF35" s="44"/>
    </row>
    <row r="36" spans="1:32" ht="12.75">
      <c r="A36" s="10"/>
      <c r="B36" s="12"/>
      <c r="C36" s="14"/>
      <c r="D36" s="12"/>
      <c r="E36" s="14"/>
      <c r="F36" s="12"/>
      <c r="G36" s="14"/>
      <c r="H36" s="12"/>
      <c r="I36" s="12"/>
      <c r="J36" s="14"/>
      <c r="K36" s="12"/>
      <c r="L36" s="12"/>
      <c r="M36" s="14"/>
      <c r="N36" s="12"/>
      <c r="O36" s="14"/>
      <c r="P36" s="12"/>
      <c r="Q36" s="14"/>
      <c r="R36" s="12"/>
      <c r="S36" s="14"/>
      <c r="T36" s="12"/>
      <c r="U36" s="14"/>
      <c r="V36" s="12"/>
      <c r="W36" s="14"/>
      <c r="X36" s="12"/>
      <c r="Y36" s="14"/>
      <c r="Z36" s="12"/>
      <c r="AA36" s="14"/>
      <c r="AB36" s="12"/>
      <c r="AC36" s="14"/>
      <c r="AD36" s="12"/>
      <c r="AE36" s="14"/>
      <c r="AF36" s="12"/>
    </row>
    <row r="37" spans="1:32" ht="13.5" thickBot="1">
      <c r="A37" s="11"/>
      <c r="B37" s="13"/>
      <c r="C37" s="15"/>
      <c r="D37" s="13"/>
      <c r="E37" s="15"/>
      <c r="F37" s="13"/>
      <c r="G37" s="15"/>
      <c r="H37" s="13"/>
      <c r="I37" s="13"/>
      <c r="J37" s="15"/>
      <c r="K37" s="13"/>
      <c r="L37" s="13"/>
      <c r="M37" s="15"/>
      <c r="N37" s="13"/>
      <c r="O37" s="15"/>
      <c r="P37" s="13"/>
      <c r="Q37" s="15"/>
      <c r="R37" s="13"/>
      <c r="S37" s="15"/>
      <c r="T37" s="13"/>
      <c r="U37" s="15"/>
      <c r="V37" s="13"/>
      <c r="W37" s="15"/>
      <c r="X37" s="13"/>
      <c r="Y37" s="15"/>
      <c r="Z37" s="13"/>
      <c r="AA37" s="15"/>
      <c r="AB37" s="13"/>
      <c r="AC37" s="15"/>
      <c r="AD37" s="13"/>
      <c r="AE37" s="15"/>
      <c r="AF37" s="13"/>
    </row>
    <row r="38" ht="13.5" thickBot="1"/>
    <row r="39" spans="1:3" ht="13.5" thickBot="1">
      <c r="A39" s="32" t="s">
        <v>9</v>
      </c>
      <c r="B39" s="47" t="s">
        <v>41</v>
      </c>
      <c r="C39" s="48"/>
    </row>
    <row r="40" spans="1:3" ht="12.75">
      <c r="A40" s="38">
        <v>37582</v>
      </c>
      <c r="B40" s="28">
        <v>0</v>
      </c>
      <c r="C40" s="29"/>
    </row>
    <row r="41" spans="1:3" ht="12.75">
      <c r="A41" s="38">
        <v>37627</v>
      </c>
      <c r="B41" s="28">
        <v>0</v>
      </c>
      <c r="C41" s="29"/>
    </row>
    <row r="42" spans="1:3" ht="13.5" thickBot="1">
      <c r="A42" s="40">
        <v>37644</v>
      </c>
      <c r="B42" s="30">
        <v>118</v>
      </c>
      <c r="C42" s="31"/>
    </row>
    <row r="44" spans="1:10" ht="13.5" thickBot="1">
      <c r="A44" s="33" t="s">
        <v>42</v>
      </c>
      <c r="C44" s="49" t="s">
        <v>49</v>
      </c>
      <c r="D44" s="49"/>
      <c r="J44" s="33" t="s">
        <v>53</v>
      </c>
    </row>
    <row r="45" spans="1:10" ht="12.75">
      <c r="A45" t="s">
        <v>43</v>
      </c>
      <c r="C45" t="s">
        <v>50</v>
      </c>
      <c r="J45" t="s">
        <v>54</v>
      </c>
    </row>
    <row r="46" spans="1:10" ht="12.75">
      <c r="A46" t="s">
        <v>44</v>
      </c>
      <c r="C46" t="s">
        <v>51</v>
      </c>
      <c r="J46" t="s">
        <v>55</v>
      </c>
    </row>
    <row r="47" spans="1:10" ht="12.75">
      <c r="A47" t="s">
        <v>45</v>
      </c>
      <c r="C47" t="s">
        <v>52</v>
      </c>
      <c r="J47" t="s">
        <v>56</v>
      </c>
    </row>
    <row r="48" spans="1:10" ht="12.75">
      <c r="A48" t="s">
        <v>46</v>
      </c>
      <c r="J48" t="s">
        <v>57</v>
      </c>
    </row>
    <row r="49" ht="12.75">
      <c r="A49" t="s">
        <v>47</v>
      </c>
    </row>
    <row r="50" ht="12.75">
      <c r="A50" t="s">
        <v>48</v>
      </c>
    </row>
    <row r="52" spans="1:2" ht="12.75">
      <c r="A52" t="s">
        <v>9</v>
      </c>
      <c r="B52" t="s">
        <v>71</v>
      </c>
    </row>
    <row r="53" spans="1:2" ht="12.75">
      <c r="A53" s="39">
        <v>37608</v>
      </c>
      <c r="B53" t="s">
        <v>72</v>
      </c>
    </row>
    <row r="54" spans="1:2" ht="12.75">
      <c r="A54" s="39">
        <v>37636</v>
      </c>
      <c r="B54" t="s">
        <v>73</v>
      </c>
    </row>
  </sheetData>
  <mergeCells count="20">
    <mergeCell ref="AC14:AE14"/>
    <mergeCell ref="AB13:AE13"/>
    <mergeCell ref="N14:Q14"/>
    <mergeCell ref="L13:Q13"/>
    <mergeCell ref="R14:U14"/>
    <mergeCell ref="L14:M14"/>
    <mergeCell ref="V14:AA14"/>
    <mergeCell ref="R13:AA13"/>
    <mergeCell ref="R2:S2"/>
    <mergeCell ref="R3:S3"/>
    <mergeCell ref="C14:E14"/>
    <mergeCell ref="F14:H14"/>
    <mergeCell ref="G3:H3"/>
    <mergeCell ref="I14:J14"/>
    <mergeCell ref="G4:H4"/>
    <mergeCell ref="B39:C39"/>
    <mergeCell ref="C44:D44"/>
    <mergeCell ref="P2:Q2"/>
    <mergeCell ref="F1:M1"/>
    <mergeCell ref="I3:L3"/>
  </mergeCells>
  <printOptions/>
  <pageMargins left="0.75" right="0.75" top="1" bottom="1" header="0.5" footer="0.5"/>
  <pageSetup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bjoyce</cp:lastModifiedBy>
  <cp:lastPrinted>2002-12-10T16:42:41Z</cp:lastPrinted>
  <dcterms:created xsi:type="dcterms:W3CDTF">2002-12-09T21:46:09Z</dcterms:created>
  <dcterms:modified xsi:type="dcterms:W3CDTF">2007-05-10T20:16:10Z</dcterms:modified>
  <cp:category/>
  <cp:version/>
  <cp:contentType/>
  <cp:contentStatus/>
</cp:coreProperties>
</file>